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Y:\Contratti in Corso\Beni Economali e Servizi Alberghieri\2022_339_0_Manutenzione auto BERICA_31-12-2023\01 gara manuntenzione Vicenza e Arzignano_IV edizione OVEST\01 Documentazione di gara\procedura OVEST\"/>
    </mc:Choice>
  </mc:AlternateContent>
  <xr:revisionPtr revIDLastSave="0" documentId="13_ncr:1_{794F1A47-E448-4921-B028-630F8C227D4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VEST" sheetId="6" r:id="rId1"/>
    <sheet name="Targhe OVEST" sheetId="7" r:id="rId2"/>
    <sheet name="Foglio1" sheetId="8" r:id="rId3"/>
  </sheets>
  <definedNames>
    <definedName name="_xlnm._FilterDatabase" localSheetId="0" hidden="1">OVEST!$A$10:$C$22</definedName>
    <definedName name="_xlnm._FilterDatabase" localSheetId="1" hidden="1">'Targhe OVEST'!$A$1:$J$28</definedName>
    <definedName name="_xlnm.Print_Area" localSheetId="1">'Targhe OVEST'!$A$1:$J$28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7" l="1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" i="7"/>
  <c r="G46" i="7" l="1"/>
  <c r="F18" i="6" l="1"/>
  <c r="H18" i="6" s="1"/>
  <c r="F11" i="6" l="1"/>
  <c r="H11" i="6" s="1"/>
  <c r="G22" i="6" l="1"/>
  <c r="G20" i="6"/>
  <c r="G15" i="6"/>
  <c r="G13" i="6"/>
  <c r="H25" i="6" l="1"/>
  <c r="H29" i="6" s="1"/>
</calcChain>
</file>

<file path=xl/sharedStrings.xml><?xml version="1.0" encoding="utf-8"?>
<sst xmlns="http://schemas.openxmlformats.org/spreadsheetml/2006/main" count="328" uniqueCount="156">
  <si>
    <t>Descrizione Articolo Completa</t>
  </si>
  <si>
    <t>un. Mis</t>
  </si>
  <si>
    <t>Cod. Articolo AULSS8</t>
  </si>
  <si>
    <t>P.IVA</t>
  </si>
  <si>
    <t>QUALIFICA E NOMINATIVO DEL FIRMATARIO</t>
  </si>
  <si>
    <t>RAGIONE SOCIALE OFFERENTE</t>
  </si>
  <si>
    <t>note per la compilazione: 
compilare solo in campi biacnhi</t>
  </si>
  <si>
    <t>CODICE FISCALE OFFERENTE</t>
  </si>
  <si>
    <t>SEDE LEGALE OFFERENTE</t>
  </si>
  <si>
    <t xml:space="preserve">Costi di sicurezza (non concorre a formare la graduatoria) </t>
  </si>
  <si>
    <t>autoveicoli</t>
  </si>
  <si>
    <t>ora</t>
  </si>
  <si>
    <r>
      <t>Quotazione noleggio giornaliero autovettura classe b</t>
    </r>
    <r>
      <rPr>
        <sz val="11"/>
        <color theme="1"/>
        <rFont val="Calibri"/>
        <family val="2"/>
        <scheme val="minor"/>
      </rPr>
      <t xml:space="preserve"> (non concorre alla fomrulazione prezzo)</t>
    </r>
  </si>
  <si>
    <t>autoveicoli e ambulanze</t>
  </si>
  <si>
    <t>7283PV</t>
  </si>
  <si>
    <t>7282PV</t>
  </si>
  <si>
    <t>AMB7282</t>
  </si>
  <si>
    <t>AMB7283</t>
  </si>
  <si>
    <t>Quotazione del costo orario (moltiplicato per una media di 37 ore di manutenzione straordinaria per ciascuna autoambulanza)</t>
  </si>
  <si>
    <t>COMUNE</t>
  </si>
  <si>
    <t>VICENZA</t>
  </si>
  <si>
    <t>MONTECCHIO MAGGIORE</t>
  </si>
  <si>
    <t>TARGA</t>
  </si>
  <si>
    <t>DA328VT</t>
  </si>
  <si>
    <t>DA341VT</t>
  </si>
  <si>
    <t>DX799PW</t>
  </si>
  <si>
    <t>ZA967XZ</t>
  </si>
  <si>
    <t>ALIMENTAZIONE</t>
  </si>
  <si>
    <t>MARCA</t>
  </si>
  <si>
    <t>MODELLO</t>
  </si>
  <si>
    <t>KM alla data del 01/12/2022</t>
  </si>
  <si>
    <t>BENZINA</t>
  </si>
  <si>
    <t>FIAT</t>
  </si>
  <si>
    <t>DUCATO</t>
  </si>
  <si>
    <t>GASOLIO</t>
  </si>
  <si>
    <t>LAND ROVER</t>
  </si>
  <si>
    <t>PUNTO</t>
  </si>
  <si>
    <t xml:space="preserve">PANDA </t>
  </si>
  <si>
    <t>PANDA VAN</t>
  </si>
  <si>
    <t>DOBLO</t>
  </si>
  <si>
    <t>SCUDO</t>
  </si>
  <si>
    <t>VOLKSWAGEN</t>
  </si>
  <si>
    <t>CITROEN</t>
  </si>
  <si>
    <t>C1</t>
  </si>
  <si>
    <t>DOBLO RADIOLOGICO</t>
  </si>
  <si>
    <t>DELTA MIKE 1</t>
  </si>
  <si>
    <t>ARE REFERENTE AUTO</t>
  </si>
  <si>
    <t>DISTRETTO OVEST</t>
  </si>
  <si>
    <t>DPT PREVENZIONE</t>
  </si>
  <si>
    <t>Distretto EST</t>
  </si>
  <si>
    <t>DPT SALUTE MENTALE</t>
  </si>
  <si>
    <t>SUEM 118</t>
  </si>
  <si>
    <t>CONCATENA</t>
  </si>
  <si>
    <t>UOC Psichiatria 2   _   C.S.M. MONTECCHIO MAGGIORE</t>
  </si>
  <si>
    <t>UOC Servizio di Igiene degli Alimenti e della Nutrizione (SIAN)   _   SERV.IGIENE ALIMENTI E NUTRIZIONE</t>
  </si>
  <si>
    <t>UOC IAF e Consultori Distretto ovest   _   ETA' EVOLUTIVA ARZIGNANO C/O DISTRETTO ARZ.</t>
  </si>
  <si>
    <t>UOC IAF e Consultori Distretto ovest   _   U.O.TUTELA MINORI D.CENTRO MM (SOC)</t>
  </si>
  <si>
    <t>UOC Centrale Operativa SUEM   _   S.U.E.M. OSP.VI</t>
  </si>
  <si>
    <t>UOC Cure Palliative   _   NUCLEO CURE PALLIATIVE EST</t>
  </si>
  <si>
    <t>DATA IMMATRICOLAZIONE</t>
  </si>
  <si>
    <r>
      <t>Quotazione del</t>
    </r>
    <r>
      <rPr>
        <b/>
        <sz val="11"/>
        <rFont val="Calibri"/>
        <family val="2"/>
        <scheme val="minor"/>
      </rPr>
      <t xml:space="preserve"> costo orario</t>
    </r>
    <r>
      <rPr>
        <sz val="11"/>
        <rFont val="Calibri"/>
        <family val="2"/>
        <scheme val="minor"/>
      </rPr>
      <t xml:space="preserve"> (moltiplicato per una media di 6 ore di manutenzione straordinaria per ciascun veicolo)</t>
    </r>
  </si>
  <si>
    <t>DA324VT</t>
  </si>
  <si>
    <t>DA345VT</t>
  </si>
  <si>
    <t>DA373VT</t>
  </si>
  <si>
    <t>DA374VT</t>
  </si>
  <si>
    <t>DA385VT</t>
  </si>
  <si>
    <t>DA394VT</t>
  </si>
  <si>
    <t>DR433EZ</t>
  </si>
  <si>
    <t>DR869AH</t>
  </si>
  <si>
    <t>DT399CF</t>
  </si>
  <si>
    <t>DW053EF</t>
  </si>
  <si>
    <t>DZ240DD</t>
  </si>
  <si>
    <t>EA664BX</t>
  </si>
  <si>
    <t>EA919BY</t>
  </si>
  <si>
    <t>EN064YW</t>
  </si>
  <si>
    <t>EN128ZG</t>
  </si>
  <si>
    <t>EN129ZG</t>
  </si>
  <si>
    <t>FG246CY</t>
  </si>
  <si>
    <t>FG381CY</t>
  </si>
  <si>
    <t xml:space="preserve">FH179NF </t>
  </si>
  <si>
    <t>FS502PG</t>
  </si>
  <si>
    <t>FS503PG</t>
  </si>
  <si>
    <t>FW659VG</t>
  </si>
  <si>
    <t>GF941YW</t>
  </si>
  <si>
    <t>DUCATO AMBULANZA ROMEO 5</t>
  </si>
  <si>
    <t>DUCATO AMBULANZA ROMEO 4</t>
  </si>
  <si>
    <t>DUCATO AMBULANZA ROMEO 7</t>
  </si>
  <si>
    <t>T6 ROMEO 8</t>
  </si>
  <si>
    <t>FORD</t>
  </si>
  <si>
    <t>TRANSIT</t>
  </si>
  <si>
    <t>Distretto OVEST</t>
  </si>
  <si>
    <t>DMO ARZ</t>
  </si>
  <si>
    <t>UOC Psichiatria 2   _   CENTRO DIURNO PSICH. ARCOBALENO ARZ</t>
  </si>
  <si>
    <t>UOC Cure Primarie Distretto Ovest   _   ASS.INFERM.DOMICILIARE D.CENTRO</t>
  </si>
  <si>
    <t>UOC Direzione Medica - Arzignano Montecchio   _   DIREZIONE MEDICA ARZIGNANO</t>
  </si>
  <si>
    <t>UOC IAF e Consultori Distretto ovest   _   SERVIZIO PEDIATRIA DI COMUNITA'</t>
  </si>
  <si>
    <t>UOC IAF e Consultori Distretto ovest   _   CONSULTORIO FAM.ARZIGNANO     (SAN)</t>
  </si>
  <si>
    <t>UOC Servizio Igiene e Sanità Pubblica (SISP)   _   CENTRALE OPERATIVA SCREENING C/O POLIAMB. TERRITORIALE LONIGO</t>
  </si>
  <si>
    <t xml:space="preserve">UOC Disabilità e Non Autosufficienza Distretto Ovest   _   CENTRO DIURNO CHIAMPO E ALTA VALLE  (SAN)                               </t>
  </si>
  <si>
    <t>UOC Direzione Medica - Arzignano Montecchio   _   DIREZIONE MEDICA MONTECCHIO MAGG.</t>
  </si>
  <si>
    <t>UOC Accettazione e Pronto Soccorso Osp. Arzignano   _   PRONTO SOCCORSO ARZIGNANO</t>
  </si>
  <si>
    <t>UOC Cure Palliative   _   NUCLEO CURE PALLIATIVE OVEST</t>
  </si>
  <si>
    <t>UOC Servizio di Prevenzione Igiene e Sicurezza negli Ambienti di Lavoro (SPISAL)   _   SPISAL</t>
  </si>
  <si>
    <t>ARZIGNANO</t>
  </si>
  <si>
    <t>numero auto
A</t>
  </si>
  <si>
    <t>quantità
B</t>
  </si>
  <si>
    <t>Spesa prevista soggetta a ribasso
A</t>
  </si>
  <si>
    <t>importo  complessivo
C = A-(A*B)</t>
  </si>
  <si>
    <t>prezzo orario offerto
C</t>
  </si>
  <si>
    <t>importo  complessivo
D =A*B*C</t>
  </si>
  <si>
    <t>IVA APPLICABILE</t>
  </si>
  <si>
    <t>impoto offerto</t>
  </si>
  <si>
    <t>% di sconto offerto sui prezzi di listino
B</t>
  </si>
  <si>
    <t>mesi
D</t>
  </si>
  <si>
    <t>Sconto proposto sui prezzi di listino per l’acquisto  ricambi ambulanze (inserire % di ribasso rispetto al prezzo per di acquisto a prezzo pieno, ovvero di listino, corrispondente a €3.600)</t>
  </si>
  <si>
    <t>costo annuale offerto
E = C*D</t>
  </si>
  <si>
    <t>trasporto</t>
  </si>
  <si>
    <t>marilena.agresta@aulss8.veneto.it</t>
  </si>
  <si>
    <t>elda.dalmaso@aulss8.veneto.it</t>
  </si>
  <si>
    <t>elisa.sperotto@aulss8.veneto.it</t>
  </si>
  <si>
    <t>livio.chiementin@aulss8.veneto.it</t>
  </si>
  <si>
    <t>luca.addondi@aulss8.veneto.it</t>
  </si>
  <si>
    <t>andrea.gabborin@aulss8.veneto.it</t>
  </si>
  <si>
    <t>carlo.manzin@aulss8.veneto.it</t>
  </si>
  <si>
    <t>sara.disalvo@aulss8.veneto.it</t>
  </si>
  <si>
    <t>mail Referente auto</t>
  </si>
  <si>
    <t>soccorso stradale autoveicoli</t>
  </si>
  <si>
    <t>costo per  soccorso
B</t>
  </si>
  <si>
    <t>numero di interventi mensili stimati
A</t>
  </si>
  <si>
    <t>costo mensile  offerto
C = A*B</t>
  </si>
  <si>
    <t>CIG</t>
  </si>
  <si>
    <t>Il presente documento va firmato digitalmente</t>
  </si>
  <si>
    <t>2. di aver preso integrale conoscenza di tutte le circostanze generali e particolari che possono aver influito sulla determinazione dei prezzi e delle condizioni contrattuali e che possono riflettersi sull'esecuzione del servizio, e di aver giudicato i prezzi medesimi nel loro complesso remunerativi e tali da consentire l’offerta presentata</t>
  </si>
  <si>
    <t xml:space="preserve">1. di aver preso integrale conoscenza delle clausole tutte e di tutti gli specifici oneri, tempi e modalità di esecuzione contenuti nella documentazione di gara e manifesta la sua piena ed incondizionata accettazione delle suddette clausole, senza riserva alcuna;
</t>
  </si>
  <si>
    <t>Dichiara altresì:</t>
  </si>
  <si>
    <r>
      <rPr>
        <b/>
        <sz val="12"/>
        <rFont val="Times New Roman"/>
        <family val="1"/>
      </rPr>
      <t>b)</t>
    </r>
    <r>
      <rPr>
        <sz val="12"/>
        <rFont val="Times New Roman"/>
        <family val="1"/>
      </rPr>
      <t xml:space="preserve"> che i prezzi sopraindicati sono impegnativi e irrevocabili per 180 giorni a decorrere dalla data ultima fissata per la presentazione dell’offerta; </t>
    </r>
  </si>
  <si>
    <t>Per il presente appalto la Stazione appaltante ha evidenziato rischi da interferenza pario a 0.00 Euro. 
Qualora l’Appaltatore rilevi, al contrario, la presenza di rischi da interferenza dovrà darne atto nella presente offerta economica, indicandone i relativi costi, e dovrà proporre l’integrazione delle misure di sicurezza al Direttore dell’esecuzione del contratto, per la redazione del DUVRI.</t>
  </si>
  <si>
    <t>(lettere)</t>
  </si>
  <si>
    <t>(cifre)</t>
  </si>
  <si>
    <r>
      <t>- costi della manodopera, afferenti l'esercizio dell'attività d'impresa svolta dall'operatore economico, di cui all’art. 108, comma 9 d.lgs. 36/2023</t>
    </r>
    <r>
      <rPr>
        <sz val="12"/>
        <color rgb="FFFF0000"/>
        <rFont val="Times New Roman"/>
        <family val="1"/>
      </rPr>
      <t>:</t>
    </r>
  </si>
  <si>
    <t>- costi della sicurezza afferenti l’esercizio dell'attività d'impresa svolta dall’operatore economico, di cui all’art. 108, comma 9 d.lgs. 36/2023:</t>
  </si>
  <si>
    <t xml:space="preserve">DI CUI: </t>
  </si>
  <si>
    <t>numero autoambulanze
A</t>
  </si>
  <si>
    <r>
      <t xml:space="preserve">Sconto proposto sui prezzi di listino ufficiale </t>
    </r>
    <r>
      <rPr>
        <b/>
        <sz val="11"/>
        <rFont val="Calibri"/>
        <family val="2"/>
        <scheme val="minor"/>
      </rPr>
      <t>ricambi auto</t>
    </r>
    <r>
      <rPr>
        <sz val="11"/>
        <rFont val="Calibri"/>
        <family val="2"/>
        <scheme val="minor"/>
      </rPr>
      <t xml:space="preserve"> (inserire % di ribasso rispetto al prezzo per di acquisto a prezzo pieno, ovvero di listino, corrispondente a € 35.000)</t>
    </r>
  </si>
  <si>
    <t>DA375VT</t>
  </si>
  <si>
    <t>DA377VT</t>
  </si>
  <si>
    <t>DA391VT</t>
  </si>
  <si>
    <t>DD848NL</t>
  </si>
  <si>
    <t>DJ474SV</t>
  </si>
  <si>
    <t>DJ502BE</t>
  </si>
  <si>
    <t>DK542VN</t>
  </si>
  <si>
    <t>DK748WF</t>
  </si>
  <si>
    <t>DN293DA</t>
  </si>
  <si>
    <t>DZ187DD</t>
  </si>
  <si>
    <t>DZ188DD</t>
  </si>
  <si>
    <t>Z9D3DE8BC5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</si>
</sst>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€&quot;\ #,##0.00"/>
    <numFmt numFmtId="165" formatCode="_-* #,##0\ _€_-;\-* #,##0\ _€_-;_-* &quot;-&quot;??\ _€_-;_-@_-"/>
    <numFmt numFmtId="166" formatCode="[$€-2]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0" fillId="3" borderId="0" xfId="0" applyFill="1"/>
    <xf numFmtId="0" fontId="0" fillId="3" borderId="1" xfId="0" applyFill="1" applyBorder="1"/>
    <xf numFmtId="164" fontId="3" fillId="3" borderId="1" xfId="0" applyNumberFormat="1" applyFont="1" applyFill="1" applyBorder="1"/>
    <xf numFmtId="0" fontId="0" fillId="0" borderId="0" xfId="0" applyFill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3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wrapText="1"/>
    </xf>
    <xf numFmtId="0" fontId="0" fillId="2" borderId="0" xfId="0" applyFill="1" applyBorder="1"/>
    <xf numFmtId="0" fontId="0" fillId="2" borderId="9" xfId="0" applyFill="1" applyBorder="1"/>
    <xf numFmtId="0" fontId="4" fillId="2" borderId="0" xfId="0" applyFont="1" applyFill="1" applyBorder="1"/>
    <xf numFmtId="0" fontId="0" fillId="2" borderId="10" xfId="0" applyFill="1" applyBorder="1" applyAlignment="1">
      <alignment wrapText="1"/>
    </xf>
    <xf numFmtId="0" fontId="0" fillId="2" borderId="11" xfId="0" applyFill="1" applyBorder="1"/>
    <xf numFmtId="0" fontId="0" fillId="2" borderId="12" xfId="0" applyFill="1" applyBorder="1"/>
    <xf numFmtId="9" fontId="3" fillId="3" borderId="4" xfId="2" applyFont="1" applyFill="1" applyBorder="1"/>
    <xf numFmtId="164" fontId="3" fillId="3" borderId="0" xfId="0" applyNumberFormat="1" applyFont="1" applyFill="1" applyBorder="1"/>
    <xf numFmtId="0" fontId="3" fillId="2" borderId="13" xfId="0" applyFont="1" applyFill="1" applyBorder="1" applyAlignment="1">
      <alignment wrapText="1"/>
    </xf>
    <xf numFmtId="9" fontId="3" fillId="3" borderId="1" xfId="2" applyFont="1" applyFill="1" applyBorder="1"/>
    <xf numFmtId="0" fontId="3" fillId="2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4" fontId="0" fillId="0" borderId="0" xfId="0" applyNumberFormat="1" applyFill="1"/>
    <xf numFmtId="0" fontId="3" fillId="2" borderId="1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vertical="top"/>
    </xf>
    <xf numFmtId="164" fontId="3" fillId="2" borderId="1" xfId="0" applyNumberFormat="1" applyFont="1" applyFill="1" applyBorder="1"/>
    <xf numFmtId="9" fontId="3" fillId="3" borderId="1" xfId="2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14" fontId="0" fillId="0" borderId="1" xfId="0" applyNumberFormat="1" applyBorder="1"/>
    <xf numFmtId="43" fontId="0" fillId="0" borderId="1" xfId="1" applyFont="1" applyBorder="1"/>
    <xf numFmtId="164" fontId="5" fillId="2" borderId="1" xfId="0" applyNumberFormat="1" applyFont="1" applyFill="1" applyBorder="1" applyAlignment="1">
      <alignment horizontal="center" vertical="center" wrapText="1"/>
    </xf>
    <xf numFmtId="43" fontId="3" fillId="2" borderId="1" xfId="1" applyFont="1" applyFill="1" applyBorder="1"/>
    <xf numFmtId="164" fontId="5" fillId="2" borderId="1" xfId="0" applyNumberFormat="1" applyFont="1" applyFill="1" applyBorder="1"/>
    <xf numFmtId="0" fontId="0" fillId="0" borderId="15" xfId="0" applyFill="1" applyBorder="1"/>
    <xf numFmtId="0" fontId="6" fillId="0" borderId="15" xfId="0" applyFont="1" applyFill="1" applyBorder="1"/>
    <xf numFmtId="0" fontId="6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66" fontId="10" fillId="0" borderId="11" xfId="0" applyNumberFormat="1" applyFont="1" applyFill="1" applyBorder="1" applyAlignment="1">
      <alignment vertical="center"/>
    </xf>
    <xf numFmtId="0" fontId="6" fillId="0" borderId="1" xfId="0" applyFont="1" applyBorder="1"/>
    <xf numFmtId="0" fontId="2" fillId="5" borderId="16" xfId="0" applyFont="1" applyFill="1" applyBorder="1"/>
    <xf numFmtId="0" fontId="2" fillId="6" borderId="16" xfId="0" applyFont="1" applyFill="1" applyBorder="1"/>
    <xf numFmtId="0" fontId="2" fillId="0" borderId="16" xfId="0" applyFont="1" applyBorder="1"/>
    <xf numFmtId="0" fontId="14" fillId="7" borderId="1" xfId="0" applyFont="1" applyFill="1" applyBorder="1"/>
    <xf numFmtId="0" fontId="0" fillId="7" borderId="1" xfId="0" applyFill="1" applyBorder="1"/>
    <xf numFmtId="0" fontId="7" fillId="0" borderId="11" xfId="0" applyNumberFormat="1" applyFont="1" applyFill="1" applyBorder="1" applyAlignment="1">
      <alignment horizontal="center" vertical="center"/>
    </xf>
    <xf numFmtId="0" fontId="9" fillId="0" borderId="0" xfId="0" quotePrefix="1" applyFont="1" applyFill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43" fontId="0" fillId="2" borderId="2" xfId="1" applyFont="1" applyFill="1" applyBorder="1" applyAlignment="1">
      <alignment horizontal="center" vertical="center"/>
    </xf>
    <xf numFmtId="43" fontId="0" fillId="2" borderId="14" xfId="1" applyFont="1" applyFill="1" applyBorder="1" applyAlignment="1">
      <alignment horizontal="center" vertical="center"/>
    </xf>
    <xf numFmtId="43" fontId="0" fillId="2" borderId="3" xfId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10" fillId="0" borderId="0" xfId="0" quotePrefix="1" applyFont="1" applyFill="1" applyAlignment="1">
      <alignment horizontal="left" vertical="center" wrapText="1"/>
    </xf>
    <xf numFmtId="44" fontId="0" fillId="2" borderId="2" xfId="3" applyFont="1" applyFill="1" applyBorder="1" applyAlignment="1">
      <alignment horizontal="center" vertical="center"/>
    </xf>
    <xf numFmtId="44" fontId="0" fillId="2" borderId="14" xfId="3" applyFont="1" applyFill="1" applyBorder="1" applyAlignment="1">
      <alignment horizontal="center" vertical="center"/>
    </xf>
    <xf numFmtId="44" fontId="0" fillId="2" borderId="3" xfId="3" applyFont="1" applyFill="1" applyBorder="1" applyAlignment="1">
      <alignment horizontal="center" vertical="center"/>
    </xf>
  </cellXfs>
  <cellStyles count="5">
    <cellStyle name="Migliaia" xfId="1" builtinId="3"/>
    <cellStyle name="Normale" xfId="0" builtinId="0"/>
    <cellStyle name="Normale 2" xfId="4" xr:uid="{26C07DB0-01E0-426D-9B32-4554B09B20A2}"/>
    <cellStyle name="Percentuale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43885-6D50-4A03-861E-51A24B009995}">
  <sheetPr>
    <pageSetUpPr fitToPage="1"/>
  </sheetPr>
  <dimension ref="A1:L55"/>
  <sheetViews>
    <sheetView tabSelected="1" view="pageLayout" zoomScale="85" zoomScaleNormal="145" zoomScalePageLayoutView="85" workbookViewId="0">
      <selection activeCell="E3" sqref="E3"/>
    </sheetView>
  </sheetViews>
  <sheetFormatPr defaultRowHeight="15" x14ac:dyDescent="0.25"/>
  <cols>
    <col min="1" max="1" width="17" style="7" customWidth="1"/>
    <col min="2" max="2" width="77.42578125" customWidth="1"/>
    <col min="5" max="5" width="13.140625" style="1" bestFit="1" customWidth="1"/>
    <col min="6" max="7" width="17.140625" customWidth="1"/>
    <col min="8" max="8" width="15.5703125" customWidth="1"/>
    <col min="9" max="9" width="11.140625" bestFit="1" customWidth="1"/>
  </cols>
  <sheetData>
    <row r="1" spans="1:9" x14ac:dyDescent="0.25">
      <c r="A1" s="12"/>
      <c r="B1" s="13"/>
      <c r="C1" s="14"/>
      <c r="D1" s="14"/>
      <c r="E1" s="14"/>
      <c r="F1" s="14"/>
      <c r="G1" s="14"/>
      <c r="H1" s="15"/>
    </row>
    <row r="2" spans="1:9" ht="45.75" customHeight="1" x14ac:dyDescent="0.25">
      <c r="A2" s="16" t="s">
        <v>5</v>
      </c>
      <c r="B2" s="2"/>
      <c r="C2" s="17"/>
      <c r="D2" s="17" t="s">
        <v>130</v>
      </c>
      <c r="E2" s="68" t="s">
        <v>155</v>
      </c>
      <c r="F2" s="69"/>
      <c r="G2" s="70"/>
      <c r="H2" s="18"/>
    </row>
    <row r="3" spans="1:9" x14ac:dyDescent="0.25">
      <c r="A3" s="16"/>
      <c r="B3" s="17"/>
      <c r="C3" s="17"/>
      <c r="D3" s="17"/>
      <c r="E3" s="17"/>
      <c r="F3" s="17"/>
      <c r="G3" s="17"/>
      <c r="H3" s="18"/>
    </row>
    <row r="4" spans="1:9" ht="30" x14ac:dyDescent="0.25">
      <c r="A4" s="16" t="s">
        <v>7</v>
      </c>
      <c r="B4" s="10"/>
      <c r="C4" s="17"/>
      <c r="D4" s="17" t="s">
        <v>3</v>
      </c>
      <c r="E4" s="71"/>
      <c r="F4" s="72"/>
      <c r="G4" s="73"/>
      <c r="H4" s="18"/>
    </row>
    <row r="5" spans="1:9" x14ac:dyDescent="0.25">
      <c r="A5" s="16"/>
      <c r="B5" s="19"/>
      <c r="C5" s="17"/>
      <c r="D5" s="17"/>
      <c r="E5" s="17"/>
      <c r="F5" s="17"/>
      <c r="G5" s="17"/>
      <c r="H5" s="18"/>
    </row>
    <row r="6" spans="1:9" ht="30" x14ac:dyDescent="0.25">
      <c r="A6" s="16" t="s">
        <v>8</v>
      </c>
      <c r="B6" s="2"/>
      <c r="C6" s="17"/>
      <c r="D6" s="17"/>
      <c r="E6" s="17"/>
      <c r="F6" s="17"/>
      <c r="G6" s="17"/>
      <c r="H6" s="18"/>
    </row>
    <row r="7" spans="1:9" x14ac:dyDescent="0.25">
      <c r="A7" s="16"/>
      <c r="B7" s="17"/>
      <c r="C7" s="17"/>
      <c r="D7" s="17"/>
      <c r="E7" s="31"/>
      <c r="F7" s="17"/>
      <c r="G7" s="17"/>
      <c r="H7" s="18"/>
    </row>
    <row r="8" spans="1:9" ht="45" customHeight="1" x14ac:dyDescent="0.25">
      <c r="A8" s="16" t="s">
        <v>4</v>
      </c>
      <c r="B8" s="2"/>
      <c r="C8" s="17"/>
      <c r="D8" s="17"/>
      <c r="E8" s="69" t="s">
        <v>6</v>
      </c>
      <c r="F8" s="69"/>
      <c r="G8" s="69"/>
      <c r="H8" s="18"/>
    </row>
    <row r="9" spans="1:9" x14ac:dyDescent="0.25">
      <c r="A9" s="20"/>
      <c r="B9" s="21"/>
      <c r="C9" s="21"/>
      <c r="D9" s="21"/>
      <c r="E9" s="21"/>
      <c r="F9" s="21"/>
      <c r="G9" s="21"/>
      <c r="H9" s="22"/>
    </row>
    <row r="10" spans="1:9" s="4" customFormat="1" ht="105" x14ac:dyDescent="0.25">
      <c r="A10" s="44" t="s">
        <v>2</v>
      </c>
      <c r="B10" s="38" t="s">
        <v>0</v>
      </c>
      <c r="C10" s="38" t="s">
        <v>1</v>
      </c>
      <c r="D10" s="38" t="s">
        <v>128</v>
      </c>
      <c r="E10" s="38" t="s">
        <v>127</v>
      </c>
      <c r="F10" s="38" t="s">
        <v>129</v>
      </c>
      <c r="G10" s="38" t="s">
        <v>113</v>
      </c>
      <c r="H10" s="38" t="s">
        <v>115</v>
      </c>
    </row>
    <row r="11" spans="1:9" s="4" customFormat="1" x14ac:dyDescent="0.25">
      <c r="A11" s="30">
        <v>72822</v>
      </c>
      <c r="B11" s="11" t="s">
        <v>126</v>
      </c>
      <c r="C11" s="27" t="s">
        <v>116</v>
      </c>
      <c r="D11" s="27">
        <v>1</v>
      </c>
      <c r="E11" s="3"/>
      <c r="F11" s="32">
        <f>D11*E11</f>
        <v>0</v>
      </c>
      <c r="G11" s="39">
        <v>12</v>
      </c>
      <c r="H11" s="40">
        <f>F11*G11</f>
        <v>0</v>
      </c>
    </row>
    <row r="12" spans="1:9" s="4" customFormat="1" ht="60" x14ac:dyDescent="0.25">
      <c r="A12" s="8" t="s">
        <v>2</v>
      </c>
      <c r="B12" s="5" t="s">
        <v>0</v>
      </c>
      <c r="C12" s="62" t="s">
        <v>106</v>
      </c>
      <c r="D12" s="63"/>
      <c r="E12" s="64"/>
      <c r="F12" s="5" t="s">
        <v>112</v>
      </c>
      <c r="G12" s="62" t="s">
        <v>107</v>
      </c>
      <c r="H12" s="64"/>
    </row>
    <row r="13" spans="1:9" s="4" customFormat="1" ht="45" x14ac:dyDescent="0.25">
      <c r="A13" s="25" t="s">
        <v>14</v>
      </c>
      <c r="B13" s="25" t="s">
        <v>143</v>
      </c>
      <c r="C13" s="74">
        <v>35000</v>
      </c>
      <c r="D13" s="75"/>
      <c r="E13" s="76"/>
      <c r="F13" s="33"/>
      <c r="G13" s="77">
        <f>C13-(C13*F13)</f>
        <v>35000</v>
      </c>
      <c r="H13" s="78"/>
    </row>
    <row r="14" spans="1:9" s="4" customFormat="1" ht="45" x14ac:dyDescent="0.25">
      <c r="A14" s="8" t="s">
        <v>2</v>
      </c>
      <c r="B14" s="5" t="s">
        <v>0</v>
      </c>
      <c r="C14" s="5" t="s">
        <v>1</v>
      </c>
      <c r="D14" s="5" t="s">
        <v>104</v>
      </c>
      <c r="E14" s="5" t="s">
        <v>105</v>
      </c>
      <c r="F14" s="5" t="s">
        <v>108</v>
      </c>
      <c r="G14" s="62" t="s">
        <v>109</v>
      </c>
      <c r="H14" s="64"/>
    </row>
    <row r="15" spans="1:9" s="4" customFormat="1" ht="30" x14ac:dyDescent="0.25">
      <c r="A15" s="25" t="s">
        <v>15</v>
      </c>
      <c r="B15" s="11" t="s">
        <v>60</v>
      </c>
      <c r="C15" s="27" t="s">
        <v>11</v>
      </c>
      <c r="D15" s="27">
        <v>22</v>
      </c>
      <c r="E15" s="28">
        <v>6</v>
      </c>
      <c r="F15" s="3"/>
      <c r="G15" s="79">
        <f>D15*E15*F15</f>
        <v>0</v>
      </c>
      <c r="H15" s="80"/>
    </row>
    <row r="16" spans="1:9" s="4" customFormat="1" ht="63" customHeight="1" x14ac:dyDescent="0.25">
      <c r="I16" s="29"/>
    </row>
    <row r="17" spans="1:12" s="4" customFormat="1" ht="105" x14ac:dyDescent="0.25">
      <c r="A17" s="44" t="s">
        <v>2</v>
      </c>
      <c r="B17" s="38" t="s">
        <v>0</v>
      </c>
      <c r="C17" s="38" t="s">
        <v>1</v>
      </c>
      <c r="D17" s="38" t="s">
        <v>128</v>
      </c>
      <c r="E17" s="38" t="s">
        <v>127</v>
      </c>
      <c r="F17" s="38" t="s">
        <v>129</v>
      </c>
      <c r="G17" s="38" t="s">
        <v>113</v>
      </c>
      <c r="H17" s="38" t="s">
        <v>115</v>
      </c>
    </row>
    <row r="18" spans="1:12" s="4" customFormat="1" x14ac:dyDescent="0.25">
      <c r="A18" s="30">
        <v>72822</v>
      </c>
      <c r="B18" s="11" t="s">
        <v>126</v>
      </c>
      <c r="C18" s="27" t="s">
        <v>116</v>
      </c>
      <c r="D18" s="27">
        <v>1</v>
      </c>
      <c r="E18" s="3"/>
      <c r="F18" s="32">
        <f>D18*E18</f>
        <v>0</v>
      </c>
      <c r="G18" s="39">
        <v>12</v>
      </c>
      <c r="H18" s="40">
        <f>F18*G18</f>
        <v>0</v>
      </c>
    </row>
    <row r="19" spans="1:12" s="4" customFormat="1" ht="60" x14ac:dyDescent="0.25">
      <c r="A19" s="8" t="s">
        <v>2</v>
      </c>
      <c r="B19" s="5" t="s">
        <v>0</v>
      </c>
      <c r="C19" s="62" t="s">
        <v>106</v>
      </c>
      <c r="D19" s="63"/>
      <c r="E19" s="64"/>
      <c r="F19" s="5" t="s">
        <v>112</v>
      </c>
      <c r="G19" s="62" t="s">
        <v>107</v>
      </c>
      <c r="H19" s="64"/>
    </row>
    <row r="20" spans="1:12" s="4" customFormat="1" ht="45" x14ac:dyDescent="0.25">
      <c r="A20" s="11" t="s">
        <v>17</v>
      </c>
      <c r="B20" s="11" t="s">
        <v>114</v>
      </c>
      <c r="C20" s="82">
        <v>3600</v>
      </c>
      <c r="D20" s="83"/>
      <c r="E20" s="84"/>
      <c r="F20" s="26"/>
      <c r="G20" s="77">
        <f>C20-(C20*F20)</f>
        <v>3600</v>
      </c>
      <c r="H20" s="78"/>
    </row>
    <row r="21" spans="1:12" s="4" customFormat="1" ht="60" x14ac:dyDescent="0.25">
      <c r="A21" s="8" t="s">
        <v>2</v>
      </c>
      <c r="B21" s="5" t="s">
        <v>0</v>
      </c>
      <c r="C21" s="5" t="s">
        <v>1</v>
      </c>
      <c r="D21" s="5" t="s">
        <v>142</v>
      </c>
      <c r="E21" s="5" t="s">
        <v>105</v>
      </c>
      <c r="F21" s="5" t="s">
        <v>108</v>
      </c>
      <c r="G21" s="62" t="s">
        <v>109</v>
      </c>
      <c r="H21" s="64"/>
    </row>
    <row r="22" spans="1:12" s="4" customFormat="1" ht="30" x14ac:dyDescent="0.25">
      <c r="A22" s="11" t="s">
        <v>16</v>
      </c>
      <c r="B22" s="11" t="s">
        <v>18</v>
      </c>
      <c r="C22" s="27" t="s">
        <v>11</v>
      </c>
      <c r="D22" s="27">
        <v>5</v>
      </c>
      <c r="E22" s="28">
        <v>37</v>
      </c>
      <c r="F22" s="3"/>
      <c r="G22" s="79">
        <f>D22*E22*F22</f>
        <v>0</v>
      </c>
      <c r="H22" s="80"/>
    </row>
    <row r="23" spans="1:12" s="4" customFormat="1" x14ac:dyDescent="0.25"/>
    <row r="24" spans="1:12" s="4" customFormat="1" ht="15.75" thickBot="1" x14ac:dyDescent="0.3">
      <c r="A24" s="9"/>
    </row>
    <row r="25" spans="1:12" ht="15.75" thickBot="1" x14ac:dyDescent="0.3">
      <c r="H25" s="6">
        <f>G13+G15+G20+G22+H11+H18</f>
        <v>38600</v>
      </c>
    </row>
    <row r="26" spans="1:12" ht="15.75" thickBot="1" x14ac:dyDescent="0.3"/>
    <row r="27" spans="1:12" ht="15.75" thickBot="1" x14ac:dyDescent="0.3">
      <c r="G27" t="s">
        <v>110</v>
      </c>
      <c r="H27" s="23"/>
    </row>
    <row r="28" spans="1:12" ht="15.75" thickBot="1" x14ac:dyDescent="0.3"/>
    <row r="29" spans="1:12" ht="15.75" thickBot="1" x14ac:dyDescent="0.3">
      <c r="H29" s="6">
        <f>H25+(H25*H27)</f>
        <v>38600</v>
      </c>
    </row>
    <row r="30" spans="1:12" x14ac:dyDescent="0.25">
      <c r="H30" s="24"/>
    </row>
    <row r="31" spans="1:12" ht="15.75" x14ac:dyDescent="0.25">
      <c r="A31" s="50" t="s">
        <v>141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</row>
    <row r="32" spans="1:12" ht="15.75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</row>
    <row r="33" spans="1:12" ht="15.75" x14ac:dyDescent="0.25">
      <c r="A33" s="81" t="s">
        <v>140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ht="15.75" x14ac:dyDescent="0.25">
      <c r="A34" s="51"/>
      <c r="B34" s="50" t="s">
        <v>138</v>
      </c>
      <c r="C34" s="58"/>
      <c r="D34" s="58"/>
      <c r="E34" s="58"/>
      <c r="F34" s="58"/>
      <c r="G34" s="50" t="s">
        <v>137</v>
      </c>
      <c r="H34" s="50"/>
      <c r="I34" s="50"/>
      <c r="J34" s="50"/>
      <c r="K34" s="50"/>
      <c r="L34" s="50"/>
    </row>
    <row r="35" spans="1:12" ht="15.75" x14ac:dyDescent="0.2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</row>
    <row r="36" spans="1:12" ht="15.75" x14ac:dyDescent="0.25">
      <c r="A36" s="59" t="s">
        <v>139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</row>
    <row r="37" spans="1:12" ht="15.75" x14ac:dyDescent="0.25">
      <c r="A37" s="51"/>
      <c r="B37" s="50" t="s">
        <v>138</v>
      </c>
      <c r="C37" s="58"/>
      <c r="D37" s="58"/>
      <c r="E37" s="58"/>
      <c r="F37" s="58"/>
      <c r="G37" s="50" t="s">
        <v>137</v>
      </c>
      <c r="H37" s="50"/>
      <c r="I37" s="50"/>
      <c r="J37" s="50"/>
      <c r="K37" s="50"/>
      <c r="L37" s="50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ht="15.75" x14ac:dyDescent="0.25">
      <c r="A39" s="60" t="s">
        <v>136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</row>
    <row r="40" spans="1:12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1:12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</row>
    <row r="42" spans="1:12" ht="15.75" x14ac:dyDescent="0.25">
      <c r="A42" s="59" t="s">
        <v>135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3" spans="1:12" ht="15.75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2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</row>
    <row r="45" spans="1:12" ht="15.75" x14ac:dyDescent="0.25">
      <c r="A45" s="48" t="s">
        <v>134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  <row r="46" spans="1:12" ht="15.75" x14ac:dyDescent="0.25">
      <c r="A46" s="60" t="s">
        <v>133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</row>
    <row r="47" spans="1:12" ht="15.75" x14ac:dyDescent="0.25">
      <c r="A47" s="61" t="s">
        <v>132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</row>
    <row r="48" spans="1:12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</row>
    <row r="49" spans="1:12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ht="15.75" x14ac:dyDescent="0.25">
      <c r="A50" s="46" t="s">
        <v>131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</row>
    <row r="51" spans="1:12" x14ac:dyDescent="0.25">
      <c r="E51" s="45"/>
    </row>
    <row r="53" spans="1:12" ht="30" x14ac:dyDescent="0.25">
      <c r="A53" s="8" t="s">
        <v>2</v>
      </c>
      <c r="B53" s="5" t="s">
        <v>0</v>
      </c>
      <c r="C53" s="62" t="s">
        <v>111</v>
      </c>
      <c r="D53" s="63"/>
      <c r="E53" s="63"/>
      <c r="F53" s="63"/>
      <c r="G53" s="63"/>
      <c r="H53" s="64"/>
    </row>
    <row r="54" spans="1:12" ht="30" x14ac:dyDescent="0.25">
      <c r="A54" s="11" t="s">
        <v>10</v>
      </c>
      <c r="B54" s="11" t="s">
        <v>12</v>
      </c>
      <c r="C54" s="65"/>
      <c r="D54" s="66"/>
      <c r="E54" s="66"/>
      <c r="F54" s="66"/>
      <c r="G54" s="66"/>
      <c r="H54" s="67"/>
    </row>
    <row r="55" spans="1:12" ht="30" x14ac:dyDescent="0.25">
      <c r="A55" s="11" t="s">
        <v>13</v>
      </c>
      <c r="B55" s="11" t="s">
        <v>9</v>
      </c>
      <c r="C55" s="65"/>
      <c r="D55" s="66"/>
      <c r="E55" s="66"/>
      <c r="F55" s="66"/>
      <c r="G55" s="66"/>
      <c r="H55" s="67"/>
    </row>
  </sheetData>
  <mergeCells count="26">
    <mergeCell ref="G22:H22"/>
    <mergeCell ref="A33:L33"/>
    <mergeCell ref="C20:E20"/>
    <mergeCell ref="G20:H20"/>
    <mergeCell ref="G21:H21"/>
    <mergeCell ref="C13:E13"/>
    <mergeCell ref="G13:H13"/>
    <mergeCell ref="G14:H14"/>
    <mergeCell ref="G15:H15"/>
    <mergeCell ref="C19:E19"/>
    <mergeCell ref="G19:H19"/>
    <mergeCell ref="E2:G2"/>
    <mergeCell ref="E4:G4"/>
    <mergeCell ref="E8:G8"/>
    <mergeCell ref="C12:E12"/>
    <mergeCell ref="G12:H12"/>
    <mergeCell ref="A46:L46"/>
    <mergeCell ref="A47:L47"/>
    <mergeCell ref="C53:H53"/>
    <mergeCell ref="C54:H54"/>
    <mergeCell ref="C55:H55"/>
    <mergeCell ref="C34:F34"/>
    <mergeCell ref="A36:L36"/>
    <mergeCell ref="C37:F37"/>
    <mergeCell ref="A39:L39"/>
    <mergeCell ref="A42:L42"/>
  </mergeCells>
  <pageMargins left="0.7" right="0.7" top="0.75" bottom="0.75" header="0.3" footer="0.3"/>
  <pageSetup paperSize="9" scale="61" fitToHeight="0" orientation="landscape" r:id="rId1"/>
  <headerFooter>
    <oddHeader>&amp;L
ALLEGATO D:  OFFERTA ECONOMICA&amp;C“manutenzione annuale parco autoveicoli ed ambulanze dell’AULSS 8 Berica 
afferenti ai comuni di Arzignano ed aree limitrofe fino a ricomprendere i comuni di Montecchio Maggiore e Creazzo
ID SINTEL  178447777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2577E-EB5D-4EE0-AF4C-AC4C07DF6CC5}">
  <sheetPr>
    <pageSetUpPr fitToPage="1"/>
  </sheetPr>
  <dimension ref="A1:K46"/>
  <sheetViews>
    <sheetView zoomScale="115" zoomScaleNormal="115" workbookViewId="0">
      <selection activeCell="D11" sqref="D11"/>
    </sheetView>
  </sheetViews>
  <sheetFormatPr defaultRowHeight="15" x14ac:dyDescent="0.25"/>
  <cols>
    <col min="1" max="1" width="9.42578125" bestFit="1" customWidth="1"/>
    <col min="2" max="2" width="15.7109375" bestFit="1" customWidth="1"/>
    <col min="3" max="3" width="13.7109375" bestFit="1" customWidth="1"/>
    <col min="4" max="4" width="29.85546875" customWidth="1"/>
    <col min="5" max="5" width="10.7109375" bestFit="1" customWidth="1"/>
    <col min="6" max="6" width="25.7109375" bestFit="1" customWidth="1"/>
    <col min="7" max="7" width="20.28515625" bestFit="1" customWidth="1"/>
    <col min="8" max="8" width="20.28515625" customWidth="1"/>
    <col min="9" max="9" width="43.5703125" customWidth="1"/>
    <col min="10" max="10" width="23.7109375" bestFit="1" customWidth="1"/>
  </cols>
  <sheetData>
    <row r="1" spans="1:11" x14ac:dyDescent="0.25">
      <c r="A1" s="34" t="s">
        <v>22</v>
      </c>
      <c r="B1" s="34" t="s">
        <v>27</v>
      </c>
      <c r="C1" s="34" t="s">
        <v>28</v>
      </c>
      <c r="D1" s="34" t="s">
        <v>29</v>
      </c>
      <c r="E1" s="34" t="s">
        <v>59</v>
      </c>
      <c r="F1" s="34" t="s">
        <v>30</v>
      </c>
      <c r="G1" s="34" t="s">
        <v>46</v>
      </c>
      <c r="H1" s="34" t="s">
        <v>125</v>
      </c>
      <c r="I1" s="34" t="s">
        <v>52</v>
      </c>
      <c r="J1" s="34" t="s">
        <v>19</v>
      </c>
    </row>
    <row r="2" spans="1:11" x14ac:dyDescent="0.25">
      <c r="A2" s="52" t="s">
        <v>61</v>
      </c>
      <c r="B2" s="35" t="s">
        <v>31</v>
      </c>
      <c r="C2" s="35" t="s">
        <v>32</v>
      </c>
      <c r="D2" s="35" t="s">
        <v>37</v>
      </c>
      <c r="E2" s="36">
        <v>38793</v>
      </c>
      <c r="F2" s="37">
        <v>187895</v>
      </c>
      <c r="G2" s="35" t="s">
        <v>50</v>
      </c>
      <c r="H2" s="35" t="s">
        <v>117</v>
      </c>
      <c r="I2" s="35" t="s">
        <v>92</v>
      </c>
      <c r="J2" s="35" t="s">
        <v>103</v>
      </c>
      <c r="K2" t="e">
        <f>VLOOKUP(A2,Foglio1!A:A,1,FALSE)</f>
        <v>#N/A</v>
      </c>
    </row>
    <row r="3" spans="1:11" x14ac:dyDescent="0.25">
      <c r="A3" s="52" t="s">
        <v>23</v>
      </c>
      <c r="B3" s="35" t="s">
        <v>31</v>
      </c>
      <c r="C3" s="35" t="s">
        <v>32</v>
      </c>
      <c r="D3" s="35" t="s">
        <v>37</v>
      </c>
      <c r="E3" s="36">
        <v>38793</v>
      </c>
      <c r="F3" s="37">
        <v>126653</v>
      </c>
      <c r="G3" s="35" t="s">
        <v>50</v>
      </c>
      <c r="H3" s="35" t="s">
        <v>117</v>
      </c>
      <c r="I3" s="35" t="s">
        <v>53</v>
      </c>
      <c r="J3" s="35" t="s">
        <v>21</v>
      </c>
      <c r="K3" t="e">
        <f>VLOOKUP(A3,Foglio1!A:A,1,FALSE)</f>
        <v>#N/A</v>
      </c>
    </row>
    <row r="4" spans="1:11" x14ac:dyDescent="0.25">
      <c r="A4" s="52" t="s">
        <v>24</v>
      </c>
      <c r="B4" s="35" t="s">
        <v>31</v>
      </c>
      <c r="C4" s="35" t="s">
        <v>32</v>
      </c>
      <c r="D4" s="35" t="s">
        <v>37</v>
      </c>
      <c r="E4" s="36">
        <v>38793</v>
      </c>
      <c r="F4" s="37">
        <v>105049</v>
      </c>
      <c r="G4" s="35" t="s">
        <v>47</v>
      </c>
      <c r="H4" s="35" t="s">
        <v>118</v>
      </c>
      <c r="I4" s="35" t="s">
        <v>55</v>
      </c>
      <c r="J4" s="35" t="s">
        <v>21</v>
      </c>
      <c r="K4" t="e">
        <f>VLOOKUP(A4,Foglio1!A:A,1,FALSE)</f>
        <v>#N/A</v>
      </c>
    </row>
    <row r="5" spans="1:11" x14ac:dyDescent="0.25">
      <c r="A5" s="52" t="s">
        <v>62</v>
      </c>
      <c r="B5" s="35" t="s">
        <v>31</v>
      </c>
      <c r="C5" s="35" t="s">
        <v>32</v>
      </c>
      <c r="D5" s="35" t="s">
        <v>36</v>
      </c>
      <c r="E5" s="36">
        <v>38793</v>
      </c>
      <c r="F5" s="37">
        <v>208134</v>
      </c>
      <c r="G5" s="35" t="s">
        <v>90</v>
      </c>
      <c r="H5" s="35" t="s">
        <v>118</v>
      </c>
      <c r="I5" s="35" t="s">
        <v>93</v>
      </c>
      <c r="J5" s="35" t="s">
        <v>103</v>
      </c>
      <c r="K5" t="e">
        <f>VLOOKUP(A5,Foglio1!A:A,1,FALSE)</f>
        <v>#N/A</v>
      </c>
    </row>
    <row r="6" spans="1:11" x14ac:dyDescent="0.25">
      <c r="A6" s="35" t="s">
        <v>63</v>
      </c>
      <c r="B6" s="35" t="s">
        <v>31</v>
      </c>
      <c r="C6" s="35" t="s">
        <v>32</v>
      </c>
      <c r="D6" s="35" t="s">
        <v>37</v>
      </c>
      <c r="E6" s="36">
        <v>38796</v>
      </c>
      <c r="F6" s="37">
        <v>73027</v>
      </c>
      <c r="G6" s="35" t="s">
        <v>48</v>
      </c>
      <c r="H6" s="35" t="s">
        <v>120</v>
      </c>
      <c r="I6" s="35" t="s">
        <v>54</v>
      </c>
      <c r="J6" s="35" t="s">
        <v>103</v>
      </c>
      <c r="K6" t="e">
        <f>VLOOKUP(A6,Foglio1!A:A,1,FALSE)</f>
        <v>#N/A</v>
      </c>
    </row>
    <row r="7" spans="1:11" x14ac:dyDescent="0.25">
      <c r="A7" s="56" t="s">
        <v>64</v>
      </c>
      <c r="B7" s="35" t="s">
        <v>34</v>
      </c>
      <c r="C7" s="35" t="s">
        <v>32</v>
      </c>
      <c r="D7" s="35" t="s">
        <v>39</v>
      </c>
      <c r="E7" s="36">
        <v>38796</v>
      </c>
      <c r="F7" s="37">
        <v>149900</v>
      </c>
      <c r="G7" s="35" t="s">
        <v>91</v>
      </c>
      <c r="H7" s="35" t="s">
        <v>122</v>
      </c>
      <c r="I7" s="35" t="s">
        <v>94</v>
      </c>
      <c r="J7" s="35" t="s">
        <v>103</v>
      </c>
      <c r="K7" t="str">
        <f>VLOOKUP(A7,Foglio1!A:A,1,FALSE)</f>
        <v>DA374VT</v>
      </c>
    </row>
    <row r="8" spans="1:11" x14ac:dyDescent="0.25">
      <c r="A8" s="57" t="s">
        <v>65</v>
      </c>
      <c r="B8" s="35" t="s">
        <v>31</v>
      </c>
      <c r="C8" s="35" t="s">
        <v>32</v>
      </c>
      <c r="D8" s="35" t="s">
        <v>37</v>
      </c>
      <c r="E8" s="36">
        <v>38796</v>
      </c>
      <c r="F8" s="37">
        <v>152000</v>
      </c>
      <c r="G8" s="35" t="s">
        <v>47</v>
      </c>
      <c r="H8" s="35" t="s">
        <v>118</v>
      </c>
      <c r="I8" s="35" t="s">
        <v>95</v>
      </c>
      <c r="J8" s="35" t="s">
        <v>103</v>
      </c>
      <c r="K8" t="str">
        <f>VLOOKUP(A8,Foglio1!A:A,1,FALSE)</f>
        <v>DA385VT</v>
      </c>
    </row>
    <row r="9" spans="1:11" x14ac:dyDescent="0.25">
      <c r="A9" s="57" t="s">
        <v>66</v>
      </c>
      <c r="B9" s="35" t="s">
        <v>31</v>
      </c>
      <c r="C9" s="35" t="s">
        <v>32</v>
      </c>
      <c r="D9" s="35" t="s">
        <v>37</v>
      </c>
      <c r="E9" s="36">
        <v>38796</v>
      </c>
      <c r="F9" s="37">
        <v>110000</v>
      </c>
      <c r="G9" s="35" t="s">
        <v>47</v>
      </c>
      <c r="H9" s="35" t="s">
        <v>118</v>
      </c>
      <c r="I9" s="35" t="s">
        <v>96</v>
      </c>
      <c r="J9" s="35" t="s">
        <v>103</v>
      </c>
      <c r="K9" t="str">
        <f>VLOOKUP(A9,Foglio1!A:A,1,FALSE)</f>
        <v>DA394VT</v>
      </c>
    </row>
    <row r="10" spans="1:11" x14ac:dyDescent="0.25">
      <c r="A10" s="57" t="s">
        <v>67</v>
      </c>
      <c r="B10" s="35" t="s">
        <v>34</v>
      </c>
      <c r="C10" s="35" t="s">
        <v>32</v>
      </c>
      <c r="D10" s="35" t="s">
        <v>40</v>
      </c>
      <c r="E10" s="36">
        <v>40263</v>
      </c>
      <c r="F10" s="37">
        <v>400875</v>
      </c>
      <c r="G10" s="35" t="s">
        <v>91</v>
      </c>
      <c r="H10" s="35" t="s">
        <v>122</v>
      </c>
      <c r="I10" s="35" t="s">
        <v>94</v>
      </c>
      <c r="J10" s="35" t="s">
        <v>103</v>
      </c>
      <c r="K10" t="str">
        <f>VLOOKUP(A10,Foglio1!A:A,1,FALSE)</f>
        <v>DR433EZ</v>
      </c>
    </row>
    <row r="11" spans="1:11" x14ac:dyDescent="0.25">
      <c r="A11" s="57" t="s">
        <v>68</v>
      </c>
      <c r="B11" s="35" t="s">
        <v>31</v>
      </c>
      <c r="C11" s="35" t="s">
        <v>32</v>
      </c>
      <c r="D11" s="35" t="s">
        <v>37</v>
      </c>
      <c r="E11" s="36">
        <v>39591</v>
      </c>
      <c r="F11" s="37">
        <v>75000</v>
      </c>
      <c r="G11" s="35" t="s">
        <v>48</v>
      </c>
      <c r="H11" s="35" t="s">
        <v>123</v>
      </c>
      <c r="I11" s="35" t="s">
        <v>97</v>
      </c>
      <c r="J11" s="35" t="s">
        <v>103</v>
      </c>
      <c r="K11" t="str">
        <f>VLOOKUP(A11,Foglio1!A:A,1,FALSE)</f>
        <v>DR869AH</v>
      </c>
    </row>
    <row r="12" spans="1:11" x14ac:dyDescent="0.25">
      <c r="A12" s="35" t="s">
        <v>69</v>
      </c>
      <c r="B12" s="35" t="s">
        <v>34</v>
      </c>
      <c r="C12" s="35" t="s">
        <v>32</v>
      </c>
      <c r="D12" s="35" t="s">
        <v>33</v>
      </c>
      <c r="E12" s="36">
        <v>39744</v>
      </c>
      <c r="F12" s="37">
        <v>69310</v>
      </c>
      <c r="G12" s="35" t="s">
        <v>47</v>
      </c>
      <c r="H12" s="35" t="s">
        <v>118</v>
      </c>
      <c r="I12" s="35" t="s">
        <v>98</v>
      </c>
      <c r="J12" s="35" t="s">
        <v>103</v>
      </c>
      <c r="K12" t="e">
        <f>VLOOKUP(A12,Foglio1!A:A,1,FALSE)</f>
        <v>#N/A</v>
      </c>
    </row>
    <row r="13" spans="1:11" x14ac:dyDescent="0.25">
      <c r="A13" s="35" t="s">
        <v>70</v>
      </c>
      <c r="B13" s="35" t="s">
        <v>34</v>
      </c>
      <c r="C13" s="35" t="s">
        <v>32</v>
      </c>
      <c r="D13" s="35" t="s">
        <v>33</v>
      </c>
      <c r="E13" s="36">
        <v>40087</v>
      </c>
      <c r="F13" s="37">
        <v>47953</v>
      </c>
      <c r="G13" s="35" t="s">
        <v>91</v>
      </c>
      <c r="H13" s="35" t="s">
        <v>122</v>
      </c>
      <c r="I13" s="35" t="s">
        <v>99</v>
      </c>
      <c r="J13" s="35" t="s">
        <v>103</v>
      </c>
      <c r="K13" t="e">
        <f>VLOOKUP(A13,Foglio1!A:A,1,FALSE)</f>
        <v>#N/A</v>
      </c>
    </row>
    <row r="14" spans="1:11" x14ac:dyDescent="0.25">
      <c r="A14" s="57" t="s">
        <v>25</v>
      </c>
      <c r="B14" s="35" t="s">
        <v>31</v>
      </c>
      <c r="C14" s="35" t="s">
        <v>32</v>
      </c>
      <c r="D14" s="35" t="s">
        <v>36</v>
      </c>
      <c r="E14" s="36">
        <v>39993</v>
      </c>
      <c r="F14" s="37">
        <v>126560</v>
      </c>
      <c r="G14" s="35" t="s">
        <v>47</v>
      </c>
      <c r="H14" s="35" t="s">
        <v>118</v>
      </c>
      <c r="I14" s="35" t="s">
        <v>56</v>
      </c>
      <c r="J14" s="35" t="s">
        <v>21</v>
      </c>
      <c r="K14" t="str">
        <f>VLOOKUP(A14,Foglio1!A:A,1,FALSE)</f>
        <v>DX799PW</v>
      </c>
    </row>
    <row r="15" spans="1:11" x14ac:dyDescent="0.25">
      <c r="A15" s="35" t="s">
        <v>71</v>
      </c>
      <c r="B15" s="35" t="s">
        <v>31</v>
      </c>
      <c r="C15" s="35" t="s">
        <v>32</v>
      </c>
      <c r="D15" s="35" t="s">
        <v>38</v>
      </c>
      <c r="E15" s="36">
        <v>40130</v>
      </c>
      <c r="F15" s="37">
        <v>122626</v>
      </c>
      <c r="G15" s="35" t="s">
        <v>47</v>
      </c>
      <c r="H15" s="35" t="s">
        <v>118</v>
      </c>
      <c r="I15" s="35" t="s">
        <v>93</v>
      </c>
      <c r="J15" s="35" t="s">
        <v>103</v>
      </c>
      <c r="K15" t="e">
        <f>VLOOKUP(A15,Foglio1!A:A,1,FALSE)</f>
        <v>#N/A</v>
      </c>
    </row>
    <row r="16" spans="1:11" x14ac:dyDescent="0.25">
      <c r="A16" s="35" t="s">
        <v>72</v>
      </c>
      <c r="B16" s="35" t="s">
        <v>34</v>
      </c>
      <c r="C16" s="35" t="s">
        <v>32</v>
      </c>
      <c r="D16" s="35" t="s">
        <v>84</v>
      </c>
      <c r="E16" s="36">
        <v>41264</v>
      </c>
      <c r="F16" s="37">
        <v>222881</v>
      </c>
      <c r="G16" s="35" t="s">
        <v>51</v>
      </c>
      <c r="H16" s="35" t="s">
        <v>121</v>
      </c>
      <c r="I16" s="35" t="s">
        <v>100</v>
      </c>
      <c r="J16" s="35" t="s">
        <v>103</v>
      </c>
      <c r="K16" t="e">
        <f>VLOOKUP(A16,Foglio1!A:A,1,FALSE)</f>
        <v>#N/A</v>
      </c>
    </row>
    <row r="17" spans="1:11" x14ac:dyDescent="0.25">
      <c r="A17" s="35" t="s">
        <v>73</v>
      </c>
      <c r="B17" s="35" t="s">
        <v>34</v>
      </c>
      <c r="C17" s="35" t="s">
        <v>32</v>
      </c>
      <c r="D17" s="35" t="s">
        <v>85</v>
      </c>
      <c r="E17" s="36">
        <v>40731</v>
      </c>
      <c r="F17" s="37">
        <v>246886</v>
      </c>
      <c r="G17" s="35" t="s">
        <v>51</v>
      </c>
      <c r="H17" s="35" t="s">
        <v>121</v>
      </c>
      <c r="I17" s="35" t="s">
        <v>100</v>
      </c>
      <c r="J17" s="35" t="s">
        <v>103</v>
      </c>
      <c r="K17" t="e">
        <f>VLOOKUP(A17,Foglio1!A:A,1,FALSE)</f>
        <v>#N/A</v>
      </c>
    </row>
    <row r="18" spans="1:11" x14ac:dyDescent="0.25">
      <c r="A18" s="35" t="s">
        <v>74</v>
      </c>
      <c r="B18" s="35" t="s">
        <v>31</v>
      </c>
      <c r="C18" s="35" t="s">
        <v>32</v>
      </c>
      <c r="D18" s="35" t="s">
        <v>37</v>
      </c>
      <c r="E18" s="36">
        <v>41179</v>
      </c>
      <c r="F18" s="37">
        <v>91779</v>
      </c>
      <c r="G18" s="35" t="s">
        <v>49</v>
      </c>
      <c r="H18" s="35" t="s">
        <v>119</v>
      </c>
      <c r="I18" s="35" t="s">
        <v>101</v>
      </c>
      <c r="J18" s="35" t="s">
        <v>103</v>
      </c>
      <c r="K18" t="e">
        <f>VLOOKUP(A18,Foglio1!A:A,1,FALSE)</f>
        <v>#N/A</v>
      </c>
    </row>
    <row r="19" spans="1:11" x14ac:dyDescent="0.25">
      <c r="A19" s="35" t="s">
        <v>75</v>
      </c>
      <c r="B19" s="35" t="s">
        <v>31</v>
      </c>
      <c r="C19" s="35" t="s">
        <v>32</v>
      </c>
      <c r="D19" s="35" t="s">
        <v>37</v>
      </c>
      <c r="E19" s="36">
        <v>41201</v>
      </c>
      <c r="F19" s="37">
        <v>89849</v>
      </c>
      <c r="G19" s="35" t="s">
        <v>91</v>
      </c>
      <c r="H19" s="35" t="s">
        <v>122</v>
      </c>
      <c r="I19" s="35" t="s">
        <v>94</v>
      </c>
      <c r="J19" s="35" t="s">
        <v>103</v>
      </c>
      <c r="K19" t="e">
        <f>VLOOKUP(A19,Foglio1!A:A,1,FALSE)</f>
        <v>#N/A</v>
      </c>
    </row>
    <row r="20" spans="1:11" x14ac:dyDescent="0.25">
      <c r="A20" s="35" t="s">
        <v>76</v>
      </c>
      <c r="B20" s="35" t="s">
        <v>31</v>
      </c>
      <c r="C20" s="35" t="s">
        <v>32</v>
      </c>
      <c r="D20" s="35" t="s">
        <v>37</v>
      </c>
      <c r="E20" s="36">
        <v>41262</v>
      </c>
      <c r="F20" s="37">
        <v>89785</v>
      </c>
      <c r="G20" s="35" t="s">
        <v>91</v>
      </c>
      <c r="H20" s="35" t="s">
        <v>122</v>
      </c>
      <c r="I20" s="35" t="s">
        <v>94</v>
      </c>
      <c r="J20" s="35" t="s">
        <v>103</v>
      </c>
      <c r="K20" t="e">
        <f>VLOOKUP(A20,Foglio1!A:A,1,FALSE)</f>
        <v>#N/A</v>
      </c>
    </row>
    <row r="21" spans="1:11" x14ac:dyDescent="0.25">
      <c r="A21" s="52" t="s">
        <v>77</v>
      </c>
      <c r="B21" s="52" t="s">
        <v>34</v>
      </c>
      <c r="C21" s="35" t="s">
        <v>32</v>
      </c>
      <c r="D21" s="35" t="s">
        <v>86</v>
      </c>
      <c r="E21" s="36">
        <v>42860</v>
      </c>
      <c r="F21" s="37">
        <v>113421</v>
      </c>
      <c r="G21" s="35" t="s">
        <v>51</v>
      </c>
      <c r="H21" s="35" t="s">
        <v>121</v>
      </c>
      <c r="I21" s="35" t="s">
        <v>100</v>
      </c>
      <c r="J21" s="35" t="s">
        <v>103</v>
      </c>
      <c r="K21" t="e">
        <f>VLOOKUP(A21,Foglio1!A:A,1,FALSE)</f>
        <v>#N/A</v>
      </c>
    </row>
    <row r="22" spans="1:11" x14ac:dyDescent="0.25">
      <c r="A22" s="52" t="s">
        <v>78</v>
      </c>
      <c r="B22" s="52" t="s">
        <v>34</v>
      </c>
      <c r="C22" s="35" t="s">
        <v>41</v>
      </c>
      <c r="D22" s="35" t="s">
        <v>87</v>
      </c>
      <c r="E22" s="36">
        <v>42930</v>
      </c>
      <c r="F22" s="37">
        <v>156247</v>
      </c>
      <c r="G22" s="35" t="s">
        <v>51</v>
      </c>
      <c r="H22" s="35" t="s">
        <v>121</v>
      </c>
      <c r="I22" s="35" t="s">
        <v>100</v>
      </c>
      <c r="J22" s="35" t="s">
        <v>103</v>
      </c>
      <c r="K22" t="e">
        <f>VLOOKUP(A22,Foglio1!A:A,1,FALSE)</f>
        <v>#N/A</v>
      </c>
    </row>
    <row r="23" spans="1:11" x14ac:dyDescent="0.25">
      <c r="A23" s="35" t="s">
        <v>79</v>
      </c>
      <c r="B23" s="35" t="s">
        <v>34</v>
      </c>
      <c r="C23" s="35" t="s">
        <v>88</v>
      </c>
      <c r="D23" s="35" t="s">
        <v>89</v>
      </c>
      <c r="E23" s="36">
        <v>42825</v>
      </c>
      <c r="F23" s="37">
        <v>43300</v>
      </c>
      <c r="G23" s="35" t="s">
        <v>50</v>
      </c>
      <c r="H23" s="35" t="s">
        <v>117</v>
      </c>
      <c r="I23" s="35" t="s">
        <v>92</v>
      </c>
      <c r="J23" s="35" t="s">
        <v>103</v>
      </c>
      <c r="K23" t="e">
        <f>VLOOKUP(A23,Foglio1!A:A,1,FALSE)</f>
        <v>#N/A</v>
      </c>
    </row>
    <row r="24" spans="1:11" x14ac:dyDescent="0.25">
      <c r="A24" s="35" t="s">
        <v>80</v>
      </c>
      <c r="B24" s="35" t="s">
        <v>31</v>
      </c>
      <c r="C24" s="35" t="s">
        <v>42</v>
      </c>
      <c r="D24" s="35" t="s">
        <v>43</v>
      </c>
      <c r="E24" s="36">
        <v>43413</v>
      </c>
      <c r="F24" s="37">
        <v>13678</v>
      </c>
      <c r="G24" s="35" t="s">
        <v>48</v>
      </c>
      <c r="H24" s="35" t="s">
        <v>124</v>
      </c>
      <c r="I24" s="35" t="s">
        <v>102</v>
      </c>
      <c r="J24" s="35" t="s">
        <v>103</v>
      </c>
      <c r="K24" t="e">
        <f>VLOOKUP(A24,Foglio1!A:A,1,FALSE)</f>
        <v>#N/A</v>
      </c>
    </row>
    <row r="25" spans="1:11" x14ac:dyDescent="0.25">
      <c r="A25" s="35" t="s">
        <v>81</v>
      </c>
      <c r="B25" s="35" t="s">
        <v>31</v>
      </c>
      <c r="C25" s="35" t="s">
        <v>42</v>
      </c>
      <c r="D25" s="35" t="s">
        <v>43</v>
      </c>
      <c r="E25" s="36">
        <v>43413</v>
      </c>
      <c r="F25" s="37">
        <v>16023</v>
      </c>
      <c r="G25" s="35" t="s">
        <v>48</v>
      </c>
      <c r="H25" s="35" t="s">
        <v>124</v>
      </c>
      <c r="I25" s="35" t="s">
        <v>102</v>
      </c>
      <c r="J25" s="35" t="s">
        <v>103</v>
      </c>
      <c r="K25" t="e">
        <f>VLOOKUP(A25,Foglio1!A:A,1,FALSE)</f>
        <v>#N/A</v>
      </c>
    </row>
    <row r="26" spans="1:11" x14ac:dyDescent="0.25">
      <c r="A26" s="35" t="s">
        <v>82</v>
      </c>
      <c r="B26" s="35" t="s">
        <v>31</v>
      </c>
      <c r="C26" s="35" t="s">
        <v>42</v>
      </c>
      <c r="D26" s="35" t="s">
        <v>43</v>
      </c>
      <c r="E26" s="36">
        <v>43584</v>
      </c>
      <c r="F26" s="37">
        <v>27012</v>
      </c>
      <c r="G26" s="35" t="s">
        <v>49</v>
      </c>
      <c r="H26" s="35" t="s">
        <v>118</v>
      </c>
      <c r="I26" s="35" t="s">
        <v>58</v>
      </c>
      <c r="J26" s="35" t="s">
        <v>103</v>
      </c>
      <c r="K26" t="e">
        <f>VLOOKUP(A26,Foglio1!A:A,1,FALSE)</f>
        <v>#N/A</v>
      </c>
    </row>
    <row r="27" spans="1:11" x14ac:dyDescent="0.25">
      <c r="A27" s="35" t="s">
        <v>83</v>
      </c>
      <c r="B27" s="35" t="s">
        <v>31</v>
      </c>
      <c r="C27" s="35" t="s">
        <v>32</v>
      </c>
      <c r="D27" s="35" t="s">
        <v>44</v>
      </c>
      <c r="E27" s="36">
        <v>44498</v>
      </c>
      <c r="F27" s="37">
        <v>11722</v>
      </c>
      <c r="G27" s="35" t="s">
        <v>91</v>
      </c>
      <c r="H27" s="35" t="s">
        <v>122</v>
      </c>
      <c r="I27" s="35" t="s">
        <v>94</v>
      </c>
      <c r="J27" s="35" t="s">
        <v>103</v>
      </c>
      <c r="K27" t="e">
        <f>VLOOKUP(A27,Foglio1!A:A,1,FALSE)</f>
        <v>#N/A</v>
      </c>
    </row>
    <row r="28" spans="1:11" x14ac:dyDescent="0.25">
      <c r="A28" s="35" t="s">
        <v>26</v>
      </c>
      <c r="B28" s="35" t="s">
        <v>34</v>
      </c>
      <c r="C28" s="35" t="s">
        <v>35</v>
      </c>
      <c r="D28" s="35" t="s">
        <v>45</v>
      </c>
      <c r="E28" s="36">
        <v>40232</v>
      </c>
      <c r="F28" s="37">
        <v>120866</v>
      </c>
      <c r="G28" s="35" t="s">
        <v>51</v>
      </c>
      <c r="H28" s="35" t="s">
        <v>121</v>
      </c>
      <c r="I28" s="35" t="s">
        <v>57</v>
      </c>
      <c r="J28" s="35" t="s">
        <v>20</v>
      </c>
      <c r="K28" t="e">
        <f>VLOOKUP(A28,Foglio1!A:A,1,FALSE)</f>
        <v>#N/A</v>
      </c>
    </row>
    <row r="29" spans="1:11" x14ac:dyDescent="0.25">
      <c r="A29" s="42"/>
      <c r="B29" s="43"/>
      <c r="C29" s="43"/>
      <c r="D29" s="42"/>
      <c r="I29" s="41"/>
    </row>
    <row r="30" spans="1:11" x14ac:dyDescent="0.25">
      <c r="A30" s="42"/>
      <c r="B30" s="43"/>
      <c r="C30" s="43"/>
      <c r="D30" s="43"/>
    </row>
    <row r="46" spans="7:7" x14ac:dyDescent="0.25">
      <c r="G46">
        <f>31-9</f>
        <v>22</v>
      </c>
    </row>
  </sheetData>
  <autoFilter ref="A1:J28" xr:uid="{7D9D353D-8EF1-4AAB-96DF-3DCC1F4FFC9C}">
    <sortState ref="A2:J28">
      <sortCondition ref="A1:A28"/>
    </sortState>
  </autoFilter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F9049-3DB7-4D6D-AF3F-ED5F829EC6C8}">
  <dimension ref="A1:A40"/>
  <sheetViews>
    <sheetView workbookViewId="0">
      <selection activeCell="C29" sqref="C29"/>
    </sheetView>
  </sheetViews>
  <sheetFormatPr defaultRowHeight="15" x14ac:dyDescent="0.25"/>
  <sheetData>
    <row r="1" spans="1:1" x14ac:dyDescent="0.25">
      <c r="A1" s="53" t="s">
        <v>22</v>
      </c>
    </row>
    <row r="2" spans="1:1" x14ac:dyDescent="0.25">
      <c r="A2" s="55" t="s">
        <v>146</v>
      </c>
    </row>
    <row r="3" spans="1:1" x14ac:dyDescent="0.25">
      <c r="A3" s="55" t="s">
        <v>64</v>
      </c>
    </row>
    <row r="4" spans="1:1" x14ac:dyDescent="0.25">
      <c r="A4" s="54" t="s">
        <v>144</v>
      </c>
    </row>
    <row r="5" spans="1:1" x14ac:dyDescent="0.25">
      <c r="A5" s="54" t="s">
        <v>145</v>
      </c>
    </row>
    <row r="6" spans="1:1" x14ac:dyDescent="0.25">
      <c r="A6" s="54" t="s">
        <v>65</v>
      </c>
    </row>
    <row r="7" spans="1:1" x14ac:dyDescent="0.25">
      <c r="A7" s="55" t="s">
        <v>146</v>
      </c>
    </row>
    <row r="8" spans="1:1" x14ac:dyDescent="0.25">
      <c r="A8" s="54" t="s">
        <v>66</v>
      </c>
    </row>
    <row r="9" spans="1:1" x14ac:dyDescent="0.25">
      <c r="A9" s="55" t="s">
        <v>147</v>
      </c>
    </row>
    <row r="10" spans="1:1" x14ac:dyDescent="0.25">
      <c r="A10" s="55" t="s">
        <v>148</v>
      </c>
    </row>
    <row r="11" spans="1:1" x14ac:dyDescent="0.25">
      <c r="A11" s="54" t="s">
        <v>149</v>
      </c>
    </row>
    <row r="12" spans="1:1" x14ac:dyDescent="0.25">
      <c r="A12" s="54" t="s">
        <v>150</v>
      </c>
    </row>
    <row r="13" spans="1:1" x14ac:dyDescent="0.25">
      <c r="A13" s="55" t="s">
        <v>151</v>
      </c>
    </row>
    <row r="14" spans="1:1" x14ac:dyDescent="0.25">
      <c r="A14" s="55" t="s">
        <v>152</v>
      </c>
    </row>
    <row r="15" spans="1:1" x14ac:dyDescent="0.25">
      <c r="A15" s="54" t="s">
        <v>67</v>
      </c>
    </row>
    <row r="16" spans="1:1" x14ac:dyDescent="0.25">
      <c r="A16" s="55" t="s">
        <v>68</v>
      </c>
    </row>
    <row r="17" spans="1:1" x14ac:dyDescent="0.25">
      <c r="A17" s="55" t="s">
        <v>25</v>
      </c>
    </row>
    <row r="18" spans="1:1" x14ac:dyDescent="0.25">
      <c r="A18" s="54" t="s">
        <v>153</v>
      </c>
    </row>
    <row r="19" spans="1:1" x14ac:dyDescent="0.25">
      <c r="A19" s="55" t="s">
        <v>154</v>
      </c>
    </row>
    <row r="20" spans="1:1" x14ac:dyDescent="0.25">
      <c r="A20" s="54"/>
    </row>
    <row r="21" spans="1:1" x14ac:dyDescent="0.25">
      <c r="A21" s="55"/>
    </row>
    <row r="22" spans="1:1" x14ac:dyDescent="0.25">
      <c r="A22" s="54"/>
    </row>
    <row r="23" spans="1:1" x14ac:dyDescent="0.25">
      <c r="A23" s="55"/>
    </row>
    <row r="24" spans="1:1" x14ac:dyDescent="0.25">
      <c r="A24" s="54"/>
    </row>
    <row r="25" spans="1:1" x14ac:dyDescent="0.25">
      <c r="A25" s="55"/>
    </row>
    <row r="26" spans="1:1" x14ac:dyDescent="0.25">
      <c r="A26" s="54"/>
    </row>
    <row r="27" spans="1:1" x14ac:dyDescent="0.25">
      <c r="A27" s="55"/>
    </row>
    <row r="28" spans="1:1" x14ac:dyDescent="0.25">
      <c r="A28" s="54"/>
    </row>
    <row r="29" spans="1:1" x14ac:dyDescent="0.25">
      <c r="A29" s="55"/>
    </row>
    <row r="30" spans="1:1" x14ac:dyDescent="0.25">
      <c r="A30" s="54"/>
    </row>
    <row r="31" spans="1:1" x14ac:dyDescent="0.25">
      <c r="A31" s="55"/>
    </row>
    <row r="32" spans="1:1" x14ac:dyDescent="0.25">
      <c r="A32" s="54"/>
    </row>
    <row r="33" spans="1:1" x14ac:dyDescent="0.25">
      <c r="A33" s="54"/>
    </row>
    <row r="34" spans="1:1" x14ac:dyDescent="0.25">
      <c r="A34" s="55"/>
    </row>
    <row r="35" spans="1:1" x14ac:dyDescent="0.25">
      <c r="A35" s="54"/>
    </row>
    <row r="36" spans="1:1" x14ac:dyDescent="0.25">
      <c r="A36" s="55"/>
    </row>
    <row r="37" spans="1:1" x14ac:dyDescent="0.25">
      <c r="A37" s="54"/>
    </row>
    <row r="38" spans="1:1" x14ac:dyDescent="0.25">
      <c r="A38" s="54"/>
    </row>
    <row r="39" spans="1:1" x14ac:dyDescent="0.25">
      <c r="A39" s="55"/>
    </row>
    <row r="40" spans="1:1" x14ac:dyDescent="0.25">
      <c r="A40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OVEST</vt:lpstr>
      <vt:lpstr>Targhe OVEST</vt:lpstr>
      <vt:lpstr>Foglio1</vt:lpstr>
      <vt:lpstr>'Targhe OVEST'!Area_stampa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Rossi</dc:creator>
  <cp:lastModifiedBy>Sergio Rossi</cp:lastModifiedBy>
  <cp:lastPrinted>2024-01-11T11:11:44Z</cp:lastPrinted>
  <dcterms:created xsi:type="dcterms:W3CDTF">2019-08-26T09:25:02Z</dcterms:created>
  <dcterms:modified xsi:type="dcterms:W3CDTF">2024-01-11T13:10:56Z</dcterms:modified>
</cp:coreProperties>
</file>